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waco1.sharepoint.com/administration/Finance/procurement/Competitive Projects/Construction/26 06 29 FCSL 2026 GCCS Construction (06 05)/1 RFB Documents/"/>
    </mc:Choice>
  </mc:AlternateContent>
  <xr:revisionPtr revIDLastSave="2" documentId="8_{E8A5A05A-45D5-4ABF-A268-B7AE5E2B27C9}" xr6:coauthVersionLast="47" xr6:coauthVersionMax="47" xr10:uidLastSave="{940D8195-7241-4B30-B02C-0E58F8214DC4}"/>
  <bookViews>
    <workbookView xWindow="57480" yWindow="-120" windowWidth="29040" windowHeight="15720" xr2:uid="{4F57AD51-B845-4422-9EBC-F07E815076C4}"/>
  </bookViews>
  <sheets>
    <sheet name="SWACO FCSL 2026 GCCS" sheetId="8" r:id="rId1"/>
  </sheets>
  <definedNames>
    <definedName name="_xlnm.Print_Area" localSheetId="0">'SWACO FCSL 2026 GCCS'!$A$1:$I$82</definedName>
    <definedName name="_xlnm.Print_Titles" localSheetId="0">'SWACO FCSL 2026 GCCS'!$6:$6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8" l="1"/>
  <c r="H46" i="8" s="1"/>
  <c r="G64" i="8"/>
  <c r="H64" i="8"/>
  <c r="G51" i="8"/>
  <c r="H51" i="8"/>
  <c r="G52" i="8"/>
  <c r="H52" i="8"/>
  <c r="G53" i="8"/>
  <c r="H53" i="8" s="1"/>
  <c r="G54" i="8"/>
  <c r="G55" i="8"/>
  <c r="H55" i="8" s="1"/>
  <c r="G56" i="8"/>
  <c r="H56" i="8" s="1"/>
  <c r="G57" i="8"/>
  <c r="H57" i="8"/>
  <c r="G58" i="8"/>
  <c r="H58" i="8" s="1"/>
  <c r="G59" i="8"/>
  <c r="H59" i="8"/>
  <c r="G60" i="8"/>
  <c r="H60" i="8"/>
  <c r="G61" i="8"/>
  <c r="H61" i="8"/>
  <c r="G62" i="8"/>
  <c r="H62" i="8"/>
  <c r="G63" i="8"/>
  <c r="H63" i="8"/>
  <c r="G50" i="8"/>
  <c r="H50" i="8" s="1"/>
  <c r="G49" i="8"/>
  <c r="H49" i="8"/>
  <c r="G45" i="8"/>
  <c r="G21" i="8"/>
  <c r="G22" i="8"/>
  <c r="G23" i="8"/>
  <c r="G24" i="8"/>
  <c r="G25" i="8"/>
  <c r="G26" i="8"/>
  <c r="H26" i="8"/>
  <c r="G27" i="8"/>
  <c r="H27" i="8"/>
  <c r="G28" i="8"/>
  <c r="H28" i="8" s="1"/>
  <c r="G29" i="8"/>
  <c r="H29" i="8"/>
  <c r="G30" i="8"/>
  <c r="H30" i="8" s="1"/>
  <c r="G31" i="8"/>
  <c r="H31" i="8" s="1"/>
  <c r="G32" i="8"/>
  <c r="H32" i="8"/>
  <c r="G33" i="8"/>
  <c r="H33" i="8"/>
  <c r="G34" i="8"/>
  <c r="H34" i="8"/>
  <c r="G35" i="8"/>
  <c r="H35" i="8"/>
  <c r="G36" i="8"/>
  <c r="H36" i="8"/>
  <c r="G37" i="8"/>
  <c r="H37" i="8"/>
  <c r="G38" i="8"/>
  <c r="H38" i="8"/>
  <c r="G39" i="8"/>
  <c r="H39" i="8" s="1"/>
  <c r="G40" i="8"/>
  <c r="H40" i="8"/>
  <c r="G41" i="8"/>
  <c r="H41" i="8"/>
  <c r="G42" i="8"/>
  <c r="H42" i="8"/>
  <c r="G43" i="8"/>
  <c r="H43" i="8"/>
  <c r="G44" i="8"/>
  <c r="H44" i="8"/>
  <c r="G20" i="8"/>
  <c r="G19" i="8"/>
  <c r="H19" i="8"/>
  <c r="G16" i="8"/>
  <c r="H16" i="8"/>
  <c r="G11" i="8"/>
  <c r="H11" i="8" s="1"/>
  <c r="G12" i="8"/>
  <c r="H12" i="8"/>
  <c r="G13" i="8"/>
  <c r="H13" i="8"/>
  <c r="G14" i="8"/>
  <c r="H14" i="8"/>
  <c r="G15" i="8"/>
  <c r="H15" i="8"/>
  <c r="G10" i="8"/>
  <c r="H10" i="8"/>
  <c r="G9" i="8"/>
  <c r="H9" i="8"/>
  <c r="C24" i="8"/>
  <c r="H24" i="8" s="1"/>
  <c r="C25" i="8"/>
  <c r="H25" i="8" s="1"/>
  <c r="C23" i="8"/>
  <c r="H23" i="8" s="1"/>
  <c r="C22" i="8"/>
  <c r="C20" i="8"/>
  <c r="C21" i="8"/>
  <c r="C54" i="8"/>
  <c r="C55" i="8"/>
  <c r="C53" i="8"/>
  <c r="H45" i="8"/>
  <c r="H21" i="8"/>
  <c r="H17" i="8" l="1"/>
  <c r="H54" i="8"/>
  <c r="H20" i="8"/>
  <c r="H22" i="8"/>
  <c r="H65" i="8"/>
  <c r="H47" i="8" l="1"/>
  <c r="H66" i="8" s="1"/>
</calcChain>
</file>

<file path=xl/sharedStrings.xml><?xml version="1.0" encoding="utf-8"?>
<sst xmlns="http://schemas.openxmlformats.org/spreadsheetml/2006/main" count="178" uniqueCount="117">
  <si>
    <t>BID ITEM</t>
  </si>
  <si>
    <t>UNIT</t>
  </si>
  <si>
    <t>LS</t>
  </si>
  <si>
    <t>EA</t>
  </si>
  <si>
    <t>LF</t>
  </si>
  <si>
    <t xml:space="preserve">Piping Mobilization/Demobilization </t>
  </si>
  <si>
    <t>DESCRIPTION</t>
  </si>
  <si>
    <t>ESTIMATED QUANTITY</t>
  </si>
  <si>
    <t>UNIT PRICE</t>
  </si>
  <si>
    <t>TOTAL</t>
  </si>
  <si>
    <t>LABOR</t>
  </si>
  <si>
    <t>MATERIAL</t>
  </si>
  <si>
    <t>Item 201</t>
  </si>
  <si>
    <t>Item 202</t>
  </si>
  <si>
    <t>Item 203</t>
  </si>
  <si>
    <t>Item 204</t>
  </si>
  <si>
    <t>Item 205</t>
  </si>
  <si>
    <t>Item 206</t>
  </si>
  <si>
    <t>Item 207</t>
  </si>
  <si>
    <t>Item 208</t>
  </si>
  <si>
    <t>Item 209</t>
  </si>
  <si>
    <t>Item 210</t>
  </si>
  <si>
    <t>Item 211</t>
  </si>
  <si>
    <t>Item 212</t>
  </si>
  <si>
    <t>Item 213</t>
  </si>
  <si>
    <t>Item 214</t>
  </si>
  <si>
    <t>Item 215</t>
  </si>
  <si>
    <t>12” HDPE SDR 17 Pipeline Lateral/Header</t>
  </si>
  <si>
    <t>LFG Extraction Wellhead</t>
  </si>
  <si>
    <t>6” HDPE SDR 17 Pipeline Lateral/Header</t>
  </si>
  <si>
    <t>Drilling</t>
  </si>
  <si>
    <t>Item 101</t>
  </si>
  <si>
    <t xml:space="preserve">Drilling Mobilization/Demobilization </t>
  </si>
  <si>
    <t>Item 102</t>
  </si>
  <si>
    <t>Benching with on-site soil</t>
  </si>
  <si>
    <t>Item 103</t>
  </si>
  <si>
    <t>VF</t>
  </si>
  <si>
    <t>Item 104</t>
  </si>
  <si>
    <t>Item 105</t>
  </si>
  <si>
    <t>Item 106</t>
  </si>
  <si>
    <t>Well Bore Seal</t>
  </si>
  <si>
    <t>Item 107</t>
  </si>
  <si>
    <t>SUBTOTAL</t>
  </si>
  <si>
    <t>Piping</t>
  </si>
  <si>
    <t>Item 301</t>
  </si>
  <si>
    <t>Item 302</t>
  </si>
  <si>
    <t>Item 303</t>
  </si>
  <si>
    <t>Item 304</t>
  </si>
  <si>
    <t>Road Crossing</t>
  </si>
  <si>
    <t>Fittings</t>
  </si>
  <si>
    <t>6" Tie-in to Existing Lateral/Riser</t>
  </si>
  <si>
    <t>Franklin County Sanitary Landfill</t>
  </si>
  <si>
    <t>2026 Gas Collection and Control System Construction</t>
  </si>
  <si>
    <t>Priority 2 Scope</t>
  </si>
  <si>
    <t>6" Tie-in to Existing Lateral Riser</t>
  </si>
  <si>
    <t>2" Tie-in to Existing Air Line Riser</t>
  </si>
  <si>
    <t>Final Cover Repair and Well Boot Installation</t>
  </si>
  <si>
    <t>Item 305</t>
  </si>
  <si>
    <t>Item 306</t>
  </si>
  <si>
    <t>Item 307</t>
  </si>
  <si>
    <t>Item 308</t>
  </si>
  <si>
    <t>Item 309</t>
  </si>
  <si>
    <t>Item 310</t>
  </si>
  <si>
    <t>Item 311</t>
  </si>
  <si>
    <t>Item 312</t>
  </si>
  <si>
    <t>LFG Extraction Well Drilling and Completion</t>
  </si>
  <si>
    <t>2” HDPE SDR 9 Air Line (Common Trench)</t>
  </si>
  <si>
    <t>Existing Well Abandonment Below Final Cover Liner</t>
  </si>
  <si>
    <t>12" Tie-in to Existing Valve</t>
  </si>
  <si>
    <t>2" Tie-in to Existing Air Line/Riser</t>
  </si>
  <si>
    <t>3" Tie-in to Existing Forcemain Line/Riser</t>
  </si>
  <si>
    <t>3" Forcemain Isolation Valve</t>
  </si>
  <si>
    <t>2" Air Line Isolation Valve</t>
  </si>
  <si>
    <t>Item 313</t>
  </si>
  <si>
    <t>3" Forcemain Cleanout Risers</t>
  </si>
  <si>
    <t>Anti-Seep Collar</t>
  </si>
  <si>
    <t>Existing Well/Wellhead Abandonment</t>
  </si>
  <si>
    <t>2" Air Line Riser Assembly</t>
  </si>
  <si>
    <t>3" Forcemain Line Riser Assembly</t>
  </si>
  <si>
    <t>3” HDPE SDR 11 Forcemain (Common Trench)</t>
  </si>
  <si>
    <t>3" Tie-in to Existing Forcemain Riser</t>
  </si>
  <si>
    <t>Item 314</t>
  </si>
  <si>
    <t>4" Tie-in to Existing Forcemain Line/Riser</t>
  </si>
  <si>
    <t>4" Forcemain Isolation Valve</t>
  </si>
  <si>
    <t>2" Air Line Abandonment</t>
  </si>
  <si>
    <t>3" Forcemain Line Abandonment</t>
  </si>
  <si>
    <t>Air Line Isolation Valve Abandonment</t>
  </si>
  <si>
    <t>Forcemain Line Isolation Valve Abandonment</t>
  </si>
  <si>
    <t>Item 315</t>
  </si>
  <si>
    <t>Site Restoration</t>
  </si>
  <si>
    <t>Item 316</t>
  </si>
  <si>
    <t>Item 216</t>
  </si>
  <si>
    <t>Item 217</t>
  </si>
  <si>
    <t>Item 218</t>
  </si>
  <si>
    <t>Item 219</t>
  </si>
  <si>
    <t>Item 220</t>
  </si>
  <si>
    <t>Item 221</t>
  </si>
  <si>
    <t>Item 222</t>
  </si>
  <si>
    <t>Item 223</t>
  </si>
  <si>
    <t>Item 224</t>
  </si>
  <si>
    <t>Item 225</t>
  </si>
  <si>
    <t>Item 226</t>
  </si>
  <si>
    <t>Item 227</t>
  </si>
  <si>
    <t>Liquid Extraction Pump (With All Associated Components)</t>
  </si>
  <si>
    <t>4" Forcemain Cleanout Risers</t>
  </si>
  <si>
    <t>SWACO</t>
  </si>
  <si>
    <t>Item 108</t>
  </si>
  <si>
    <t>Dewatering Rock Column</t>
  </si>
  <si>
    <t>Bid Tab</t>
  </si>
  <si>
    <t>3” HDPE SDR 11 Forcemain (Separate Trench)</t>
  </si>
  <si>
    <t>4” HDPE SDR 11 Forcemain (Separate Trench)</t>
  </si>
  <si>
    <t>Day</t>
  </si>
  <si>
    <t xml:space="preserve">Item 228 </t>
  </si>
  <si>
    <t>Water Truck</t>
  </si>
  <si>
    <t>Construction start date:</t>
  </si>
  <si>
    <t xml:space="preserve">Construction completion date: </t>
  </si>
  <si>
    <t>(duration cannot exceed ten (10) weeks)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</si>
</sst>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2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i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44" fontId="1" fillId="0" borderId="1" xfId="0" applyNumberFormat="1" applyFont="1" applyBorder="1" applyAlignment="1">
      <alignment horizontal="left" vertical="center" wrapText="1"/>
    </xf>
    <xf numFmtId="44" fontId="1" fillId="0" borderId="4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left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1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0" fillId="0" borderId="18" xfId="0" applyBorder="1"/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89BAC-88D7-4B82-B82F-0CA1A496E08C}">
  <dimension ref="A1:L72"/>
  <sheetViews>
    <sheetView tabSelected="1" view="pageBreakPreview" topLeftCell="A33" zoomScale="115" zoomScaleNormal="115" zoomScaleSheetLayoutView="115" zoomScalePageLayoutView="110" workbookViewId="0">
      <selection sqref="A1:H1"/>
    </sheetView>
  </sheetViews>
  <sheetFormatPr defaultRowHeight="14.4" x14ac:dyDescent="0.55000000000000004"/>
  <cols>
    <col min="1" max="1" width="8.83984375" customWidth="1"/>
    <col min="2" max="2" width="60.68359375" customWidth="1"/>
    <col min="3" max="7" width="11.68359375" customWidth="1"/>
    <col min="8" max="8" width="14.68359375" customWidth="1"/>
    <col min="9" max="9" width="2.578125" customWidth="1"/>
    <col min="11" max="11" width="11.578125" bestFit="1" customWidth="1"/>
  </cols>
  <sheetData>
    <row r="1" spans="1:11" ht="15" customHeight="1" x14ac:dyDescent="0.55000000000000004">
      <c r="A1" s="28" t="s">
        <v>105</v>
      </c>
      <c r="B1" s="28"/>
      <c r="C1" s="28"/>
      <c r="D1" s="28"/>
      <c r="E1" s="28"/>
      <c r="F1" s="28"/>
      <c r="G1" s="28"/>
      <c r="H1" s="28"/>
    </row>
    <row r="2" spans="1:11" ht="15" customHeight="1" x14ac:dyDescent="0.55000000000000004">
      <c r="A2" s="28" t="s">
        <v>51</v>
      </c>
      <c r="B2" s="28"/>
      <c r="C2" s="28"/>
      <c r="D2" s="28"/>
      <c r="E2" s="28"/>
      <c r="F2" s="28"/>
      <c r="G2" s="28"/>
      <c r="H2" s="28"/>
    </row>
    <row r="3" spans="1:11" ht="15" x14ac:dyDescent="0.55000000000000004">
      <c r="A3" s="28" t="s">
        <v>52</v>
      </c>
      <c r="B3" s="28"/>
      <c r="C3" s="28"/>
      <c r="D3" s="28"/>
      <c r="E3" s="28"/>
      <c r="F3" s="28"/>
      <c r="G3" s="28"/>
      <c r="H3" s="28"/>
      <c r="I3" s="2"/>
    </row>
    <row r="4" spans="1:11" ht="15" x14ac:dyDescent="0.55000000000000004">
      <c r="A4" s="38" t="s">
        <v>108</v>
      </c>
      <c r="B4" s="28"/>
      <c r="C4" s="28"/>
      <c r="D4" s="28"/>
      <c r="E4" s="28"/>
      <c r="F4" s="28"/>
      <c r="G4" s="28"/>
      <c r="H4" s="28"/>
      <c r="I4" s="2"/>
    </row>
    <row r="5" spans="1:11" ht="10.5" customHeight="1" thickBot="1" x14ac:dyDescent="0.6">
      <c r="A5" s="39"/>
      <c r="B5" s="39"/>
      <c r="C5" s="39"/>
      <c r="D5" s="39"/>
      <c r="E5" s="39"/>
      <c r="F5" s="39"/>
      <c r="G5" s="39"/>
      <c r="H5" s="39"/>
    </row>
    <row r="6" spans="1:11" ht="30" customHeight="1" thickTop="1" thickBot="1" x14ac:dyDescent="0.6">
      <c r="A6" s="13" t="s">
        <v>0</v>
      </c>
      <c r="B6" s="14" t="s">
        <v>6</v>
      </c>
      <c r="C6" s="15" t="s">
        <v>7</v>
      </c>
      <c r="D6" s="15" t="s">
        <v>1</v>
      </c>
      <c r="E6" s="15" t="s">
        <v>10</v>
      </c>
      <c r="F6" s="15" t="s">
        <v>11</v>
      </c>
      <c r="G6" s="15" t="s">
        <v>8</v>
      </c>
      <c r="H6" s="16" t="s">
        <v>9</v>
      </c>
    </row>
    <row r="7" spans="1:11" ht="21" customHeight="1" thickTop="1" thickBot="1" x14ac:dyDescent="0.6">
      <c r="A7" s="29"/>
      <c r="B7" s="30"/>
      <c r="C7" s="30"/>
      <c r="D7" s="30"/>
      <c r="E7" s="30"/>
      <c r="F7" s="30"/>
      <c r="G7" s="30"/>
      <c r="H7" s="31"/>
      <c r="K7" s="6"/>
    </row>
    <row r="8" spans="1:11" ht="21" customHeight="1" thickTop="1" x14ac:dyDescent="0.55000000000000004">
      <c r="A8" s="40" t="s">
        <v>30</v>
      </c>
      <c r="B8" s="41"/>
      <c r="C8" s="41"/>
      <c r="D8" s="41"/>
      <c r="E8" s="41"/>
      <c r="F8" s="41"/>
      <c r="G8" s="41"/>
      <c r="H8" s="42"/>
      <c r="K8" s="6"/>
    </row>
    <row r="9" spans="1:11" ht="21" customHeight="1" x14ac:dyDescent="0.55000000000000004">
      <c r="A9" s="7" t="s">
        <v>31</v>
      </c>
      <c r="B9" s="3" t="s">
        <v>32</v>
      </c>
      <c r="C9" s="4">
        <v>1</v>
      </c>
      <c r="D9" s="4" t="s">
        <v>2</v>
      </c>
      <c r="E9" s="8">
        <v>0</v>
      </c>
      <c r="F9" s="8">
        <v>0</v>
      </c>
      <c r="G9" s="8">
        <f t="shared" ref="G9:G16" si="0">E9+F9</f>
        <v>0</v>
      </c>
      <c r="H9" s="9">
        <f t="shared" ref="H9:H16" si="1">C9*G9</f>
        <v>0</v>
      </c>
      <c r="K9" s="6"/>
    </row>
    <row r="10" spans="1:11" ht="21" customHeight="1" x14ac:dyDescent="0.55000000000000004">
      <c r="A10" s="7" t="s">
        <v>33</v>
      </c>
      <c r="B10" s="10" t="s">
        <v>34</v>
      </c>
      <c r="C10" s="4">
        <v>27</v>
      </c>
      <c r="D10" s="4" t="s">
        <v>3</v>
      </c>
      <c r="E10" s="8">
        <v>0</v>
      </c>
      <c r="F10" s="8">
        <v>0</v>
      </c>
      <c r="G10" s="8">
        <f t="shared" si="0"/>
        <v>0</v>
      </c>
      <c r="H10" s="9">
        <f t="shared" si="1"/>
        <v>0</v>
      </c>
      <c r="K10" s="6"/>
    </row>
    <row r="11" spans="1:11" ht="21" customHeight="1" x14ac:dyDescent="0.55000000000000004">
      <c r="A11" s="7" t="s">
        <v>35</v>
      </c>
      <c r="B11" s="3" t="s">
        <v>65</v>
      </c>
      <c r="C11" s="4">
        <v>2392</v>
      </c>
      <c r="D11" s="4" t="s">
        <v>36</v>
      </c>
      <c r="E11" s="8">
        <v>0</v>
      </c>
      <c r="F11" s="8">
        <v>0</v>
      </c>
      <c r="G11" s="8">
        <f t="shared" si="0"/>
        <v>0</v>
      </c>
      <c r="H11" s="9">
        <f t="shared" si="1"/>
        <v>0</v>
      </c>
      <c r="K11" s="6"/>
    </row>
    <row r="12" spans="1:11" ht="21" customHeight="1" x14ac:dyDescent="0.55000000000000004">
      <c r="A12" s="7" t="s">
        <v>37</v>
      </c>
      <c r="B12" s="3" t="s">
        <v>40</v>
      </c>
      <c r="C12" s="4">
        <v>27</v>
      </c>
      <c r="D12" s="4" t="s">
        <v>3</v>
      </c>
      <c r="E12" s="8">
        <v>0</v>
      </c>
      <c r="F12" s="8">
        <v>0</v>
      </c>
      <c r="G12" s="8">
        <f t="shared" si="0"/>
        <v>0</v>
      </c>
      <c r="H12" s="9">
        <f t="shared" si="1"/>
        <v>0</v>
      </c>
      <c r="K12" s="6"/>
    </row>
    <row r="13" spans="1:11" ht="21" customHeight="1" x14ac:dyDescent="0.55000000000000004">
      <c r="A13" s="7" t="s">
        <v>38</v>
      </c>
      <c r="B13" s="3" t="s">
        <v>28</v>
      </c>
      <c r="C13" s="4">
        <v>27</v>
      </c>
      <c r="D13" s="4" t="s">
        <v>3</v>
      </c>
      <c r="E13" s="8">
        <v>0</v>
      </c>
      <c r="F13" s="8">
        <v>0</v>
      </c>
      <c r="G13" s="8">
        <f t="shared" si="0"/>
        <v>0</v>
      </c>
      <c r="H13" s="9">
        <f t="shared" si="1"/>
        <v>0</v>
      </c>
      <c r="K13" s="6"/>
    </row>
    <row r="14" spans="1:11" ht="21" customHeight="1" x14ac:dyDescent="0.55000000000000004">
      <c r="A14" s="7" t="s">
        <v>39</v>
      </c>
      <c r="B14" s="3" t="s">
        <v>76</v>
      </c>
      <c r="C14" s="4">
        <v>28</v>
      </c>
      <c r="D14" s="4" t="s">
        <v>3</v>
      </c>
      <c r="E14" s="8">
        <v>0</v>
      </c>
      <c r="F14" s="8">
        <v>0</v>
      </c>
      <c r="G14" s="8">
        <f t="shared" si="0"/>
        <v>0</v>
      </c>
      <c r="H14" s="9">
        <f t="shared" si="1"/>
        <v>0</v>
      </c>
      <c r="K14" s="6"/>
    </row>
    <row r="15" spans="1:11" ht="21" customHeight="1" x14ac:dyDescent="0.55000000000000004">
      <c r="A15" s="7" t="s">
        <v>41</v>
      </c>
      <c r="B15" s="3" t="s">
        <v>103</v>
      </c>
      <c r="C15" s="4">
        <v>27</v>
      </c>
      <c r="D15" s="4" t="s">
        <v>3</v>
      </c>
      <c r="E15" s="8">
        <v>0</v>
      </c>
      <c r="F15" s="8">
        <v>0</v>
      </c>
      <c r="G15" s="8">
        <f t="shared" si="0"/>
        <v>0</v>
      </c>
      <c r="H15" s="9">
        <f t="shared" si="1"/>
        <v>0</v>
      </c>
      <c r="K15" s="6"/>
    </row>
    <row r="16" spans="1:11" ht="21" customHeight="1" thickBot="1" x14ac:dyDescent="0.6">
      <c r="A16" s="7" t="s">
        <v>106</v>
      </c>
      <c r="B16" s="3" t="s">
        <v>107</v>
      </c>
      <c r="C16" s="4">
        <v>236</v>
      </c>
      <c r="D16" s="4" t="s">
        <v>36</v>
      </c>
      <c r="E16" s="8">
        <v>0</v>
      </c>
      <c r="F16" s="8">
        <v>0</v>
      </c>
      <c r="G16" s="8">
        <f t="shared" si="0"/>
        <v>0</v>
      </c>
      <c r="H16" s="9">
        <f t="shared" si="1"/>
        <v>0</v>
      </c>
      <c r="K16" s="6"/>
    </row>
    <row r="17" spans="1:12" ht="21" customHeight="1" thickTop="1" thickBot="1" x14ac:dyDescent="0.6">
      <c r="A17" s="32" t="s">
        <v>42</v>
      </c>
      <c r="B17" s="33"/>
      <c r="C17" s="33"/>
      <c r="D17" s="33"/>
      <c r="E17" s="34"/>
      <c r="F17" s="34"/>
      <c r="G17" s="34"/>
      <c r="H17" s="17">
        <f>SUM(H9:H16)</f>
        <v>0</v>
      </c>
      <c r="K17" s="6"/>
    </row>
    <row r="18" spans="1:12" ht="21" customHeight="1" thickTop="1" thickBot="1" x14ac:dyDescent="0.6">
      <c r="A18" s="29" t="s">
        <v>43</v>
      </c>
      <c r="B18" s="30"/>
      <c r="C18" s="30"/>
      <c r="D18" s="30"/>
      <c r="E18" s="30"/>
      <c r="F18" s="30"/>
      <c r="G18" s="30"/>
      <c r="H18" s="31"/>
      <c r="K18" s="6"/>
    </row>
    <row r="19" spans="1:12" ht="21" customHeight="1" thickTop="1" x14ac:dyDescent="0.55000000000000004">
      <c r="A19" s="7" t="s">
        <v>12</v>
      </c>
      <c r="B19" s="3" t="s">
        <v>5</v>
      </c>
      <c r="C19" s="4">
        <v>1</v>
      </c>
      <c r="D19" s="4" t="s">
        <v>2</v>
      </c>
      <c r="E19" s="8">
        <v>0</v>
      </c>
      <c r="F19" s="8">
        <v>0</v>
      </c>
      <c r="G19" s="8">
        <f>E19+F19</f>
        <v>0</v>
      </c>
      <c r="H19" s="9">
        <f>C19*G19</f>
        <v>0</v>
      </c>
      <c r="K19" s="6"/>
    </row>
    <row r="20" spans="1:12" ht="21" customHeight="1" x14ac:dyDescent="0.55000000000000004">
      <c r="A20" s="7" t="s">
        <v>13</v>
      </c>
      <c r="B20" s="3" t="s">
        <v>29</v>
      </c>
      <c r="C20" s="11">
        <f>_xlfn.CEILING.MATH(880*1.05+27*10,50)</f>
        <v>1200</v>
      </c>
      <c r="D20" s="4" t="s">
        <v>4</v>
      </c>
      <c r="E20" s="8">
        <v>0</v>
      </c>
      <c r="F20" s="8">
        <v>0</v>
      </c>
      <c r="G20" s="8">
        <f>E20+F20</f>
        <v>0</v>
      </c>
      <c r="H20" s="9">
        <f>C20*G20</f>
        <v>0</v>
      </c>
      <c r="K20" s="6"/>
    </row>
    <row r="21" spans="1:12" ht="21" customHeight="1" x14ac:dyDescent="0.55000000000000004">
      <c r="A21" s="7" t="s">
        <v>14</v>
      </c>
      <c r="B21" s="3" t="s">
        <v>27</v>
      </c>
      <c r="C21" s="11">
        <f>_xlfn.CEILING.MATH(370*1.05,50)</f>
        <v>400</v>
      </c>
      <c r="D21" s="4" t="s">
        <v>4</v>
      </c>
      <c r="E21" s="8">
        <v>0</v>
      </c>
      <c r="F21" s="8">
        <v>0</v>
      </c>
      <c r="G21" s="8">
        <f t="shared" ref="G21:G44" si="2">E21+F21</f>
        <v>0</v>
      </c>
      <c r="H21" s="9">
        <f t="shared" ref="H21:H44" si="3">C21*G21</f>
        <v>0</v>
      </c>
      <c r="K21" s="6"/>
    </row>
    <row r="22" spans="1:12" ht="21" customHeight="1" x14ac:dyDescent="0.55000000000000004">
      <c r="A22" s="7" t="s">
        <v>15</v>
      </c>
      <c r="B22" s="3" t="s">
        <v>66</v>
      </c>
      <c r="C22" s="11">
        <f>_xlfn.CEILING.MATH(4600*1.05+25*10,50)</f>
        <v>5100</v>
      </c>
      <c r="D22" s="4" t="s">
        <v>4</v>
      </c>
      <c r="E22" s="8">
        <v>0</v>
      </c>
      <c r="F22" s="8">
        <v>0</v>
      </c>
      <c r="G22" s="8">
        <f t="shared" si="2"/>
        <v>0</v>
      </c>
      <c r="H22" s="9">
        <f t="shared" si="3"/>
        <v>0</v>
      </c>
      <c r="K22" s="6"/>
    </row>
    <row r="23" spans="1:12" ht="21" customHeight="1" x14ac:dyDescent="0.55000000000000004">
      <c r="A23" s="7" t="s">
        <v>16</v>
      </c>
      <c r="B23" s="3" t="s">
        <v>79</v>
      </c>
      <c r="C23" s="11">
        <f>_xlfn.CEILING.MATH(920*1.05+25*10,50)</f>
        <v>1250</v>
      </c>
      <c r="D23" s="4" t="s">
        <v>4</v>
      </c>
      <c r="E23" s="8">
        <v>0</v>
      </c>
      <c r="F23" s="8">
        <v>0</v>
      </c>
      <c r="G23" s="8">
        <f t="shared" si="2"/>
        <v>0</v>
      </c>
      <c r="H23" s="9">
        <f t="shared" si="3"/>
        <v>0</v>
      </c>
      <c r="K23" s="6"/>
    </row>
    <row r="24" spans="1:12" ht="21" customHeight="1" x14ac:dyDescent="0.55000000000000004">
      <c r="A24" s="7" t="s">
        <v>17</v>
      </c>
      <c r="B24" s="3" t="s">
        <v>109</v>
      </c>
      <c r="C24" s="11">
        <f>_xlfn.CEILING.MATH(1770*1.05,50)</f>
        <v>1900</v>
      </c>
      <c r="D24" s="4" t="s">
        <v>4</v>
      </c>
      <c r="E24" s="8">
        <v>0</v>
      </c>
      <c r="F24" s="8">
        <v>0</v>
      </c>
      <c r="G24" s="8">
        <f t="shared" si="2"/>
        <v>0</v>
      </c>
      <c r="H24" s="9">
        <f t="shared" si="3"/>
        <v>0</v>
      </c>
      <c r="K24" s="21"/>
    </row>
    <row r="25" spans="1:12" ht="21" customHeight="1" x14ac:dyDescent="0.55000000000000004">
      <c r="A25" s="7" t="s">
        <v>18</v>
      </c>
      <c r="B25" s="3" t="s">
        <v>110</v>
      </c>
      <c r="C25" s="11">
        <f>_xlfn.CEILING.MATH(3265*1.05,50)</f>
        <v>3450</v>
      </c>
      <c r="D25" s="4" t="s">
        <v>4</v>
      </c>
      <c r="E25" s="8">
        <v>0</v>
      </c>
      <c r="F25" s="8">
        <v>0</v>
      </c>
      <c r="G25" s="8">
        <f t="shared" si="2"/>
        <v>0</v>
      </c>
      <c r="H25" s="9">
        <f t="shared" si="3"/>
        <v>0</v>
      </c>
      <c r="K25" s="21"/>
      <c r="L25" s="22"/>
    </row>
    <row r="26" spans="1:12" ht="21" customHeight="1" x14ac:dyDescent="0.55000000000000004">
      <c r="A26" s="7" t="s">
        <v>19</v>
      </c>
      <c r="B26" s="3" t="s">
        <v>50</v>
      </c>
      <c r="C26" s="11">
        <v>26</v>
      </c>
      <c r="D26" s="4" t="s">
        <v>3</v>
      </c>
      <c r="E26" s="8">
        <v>0</v>
      </c>
      <c r="F26" s="8">
        <v>0</v>
      </c>
      <c r="G26" s="8">
        <f t="shared" si="2"/>
        <v>0</v>
      </c>
      <c r="H26" s="9">
        <f t="shared" si="3"/>
        <v>0</v>
      </c>
      <c r="K26" s="6"/>
      <c r="L26" s="22"/>
    </row>
    <row r="27" spans="1:12" ht="21" customHeight="1" x14ac:dyDescent="0.55000000000000004">
      <c r="A27" s="7" t="s">
        <v>20</v>
      </c>
      <c r="B27" s="3" t="s">
        <v>68</v>
      </c>
      <c r="C27" s="11">
        <v>1</v>
      </c>
      <c r="D27" s="4" t="s">
        <v>3</v>
      </c>
      <c r="E27" s="8">
        <v>0</v>
      </c>
      <c r="F27" s="8">
        <v>0</v>
      </c>
      <c r="G27" s="8">
        <f t="shared" si="2"/>
        <v>0</v>
      </c>
      <c r="H27" s="9">
        <f t="shared" si="3"/>
        <v>0</v>
      </c>
      <c r="K27" s="6"/>
    </row>
    <row r="28" spans="1:12" ht="21" customHeight="1" x14ac:dyDescent="0.55000000000000004">
      <c r="A28" s="7" t="s">
        <v>21</v>
      </c>
      <c r="B28" s="3" t="s">
        <v>69</v>
      </c>
      <c r="C28" s="11">
        <v>35</v>
      </c>
      <c r="D28" s="4" t="s">
        <v>3</v>
      </c>
      <c r="E28" s="8">
        <v>0</v>
      </c>
      <c r="F28" s="8">
        <v>0</v>
      </c>
      <c r="G28" s="8">
        <f t="shared" si="2"/>
        <v>0</v>
      </c>
      <c r="H28" s="9">
        <f t="shared" si="3"/>
        <v>0</v>
      </c>
      <c r="K28" s="6"/>
    </row>
    <row r="29" spans="1:12" ht="21" customHeight="1" x14ac:dyDescent="0.55000000000000004">
      <c r="A29" s="7" t="s">
        <v>22</v>
      </c>
      <c r="B29" s="3" t="s">
        <v>70</v>
      </c>
      <c r="C29" s="11">
        <v>35</v>
      </c>
      <c r="D29" s="4" t="s">
        <v>3</v>
      </c>
      <c r="E29" s="8">
        <v>0</v>
      </c>
      <c r="F29" s="8">
        <v>0</v>
      </c>
      <c r="G29" s="8">
        <f t="shared" si="2"/>
        <v>0</v>
      </c>
      <c r="H29" s="9">
        <f t="shared" si="3"/>
        <v>0</v>
      </c>
      <c r="K29" s="6"/>
    </row>
    <row r="30" spans="1:12" ht="21" customHeight="1" x14ac:dyDescent="0.55000000000000004">
      <c r="A30" s="7" t="s">
        <v>23</v>
      </c>
      <c r="B30" s="3" t="s">
        <v>82</v>
      </c>
      <c r="C30" s="11">
        <v>1</v>
      </c>
      <c r="D30" s="4" t="s">
        <v>3</v>
      </c>
      <c r="E30" s="8">
        <v>0</v>
      </c>
      <c r="F30" s="8">
        <v>0</v>
      </c>
      <c r="G30" s="8">
        <f t="shared" si="2"/>
        <v>0</v>
      </c>
      <c r="H30" s="9">
        <f t="shared" si="3"/>
        <v>0</v>
      </c>
      <c r="K30" s="6"/>
    </row>
    <row r="31" spans="1:12" ht="21" customHeight="1" x14ac:dyDescent="0.55000000000000004">
      <c r="A31" s="7" t="s">
        <v>24</v>
      </c>
      <c r="B31" s="10" t="s">
        <v>72</v>
      </c>
      <c r="C31" s="4">
        <v>10</v>
      </c>
      <c r="D31" s="4" t="s">
        <v>3</v>
      </c>
      <c r="E31" s="8">
        <v>0</v>
      </c>
      <c r="F31" s="8">
        <v>0</v>
      </c>
      <c r="G31" s="8">
        <f t="shared" si="2"/>
        <v>0</v>
      </c>
      <c r="H31" s="9">
        <f t="shared" si="3"/>
        <v>0</v>
      </c>
    </row>
    <row r="32" spans="1:12" ht="21" customHeight="1" x14ac:dyDescent="0.55000000000000004">
      <c r="A32" s="7" t="s">
        <v>25</v>
      </c>
      <c r="B32" s="10" t="s">
        <v>71</v>
      </c>
      <c r="C32" s="4">
        <v>9</v>
      </c>
      <c r="D32" s="4" t="s">
        <v>3</v>
      </c>
      <c r="E32" s="8">
        <v>0</v>
      </c>
      <c r="F32" s="8">
        <v>0</v>
      </c>
      <c r="G32" s="8">
        <f t="shared" si="2"/>
        <v>0</v>
      </c>
      <c r="H32" s="9">
        <f t="shared" si="3"/>
        <v>0</v>
      </c>
    </row>
    <row r="33" spans="1:11" ht="21" customHeight="1" x14ac:dyDescent="0.55000000000000004">
      <c r="A33" s="7" t="s">
        <v>26</v>
      </c>
      <c r="B33" s="10" t="s">
        <v>83</v>
      </c>
      <c r="C33" s="4">
        <v>3</v>
      </c>
      <c r="D33" s="4" t="s">
        <v>3</v>
      </c>
      <c r="E33" s="8">
        <v>0</v>
      </c>
      <c r="F33" s="8">
        <v>0</v>
      </c>
      <c r="G33" s="8">
        <f t="shared" si="2"/>
        <v>0</v>
      </c>
      <c r="H33" s="9">
        <f t="shared" si="3"/>
        <v>0</v>
      </c>
    </row>
    <row r="34" spans="1:11" ht="21" customHeight="1" x14ac:dyDescent="0.55000000000000004">
      <c r="A34" s="7" t="s">
        <v>91</v>
      </c>
      <c r="B34" s="10" t="s">
        <v>74</v>
      </c>
      <c r="C34" s="4">
        <v>3</v>
      </c>
      <c r="D34" s="4" t="s">
        <v>3</v>
      </c>
      <c r="E34" s="8">
        <v>0</v>
      </c>
      <c r="F34" s="8">
        <v>0</v>
      </c>
      <c r="G34" s="8">
        <f t="shared" si="2"/>
        <v>0</v>
      </c>
      <c r="H34" s="9">
        <f t="shared" si="3"/>
        <v>0</v>
      </c>
    </row>
    <row r="35" spans="1:11" ht="21" customHeight="1" x14ac:dyDescent="0.55000000000000004">
      <c r="A35" s="7" t="s">
        <v>92</v>
      </c>
      <c r="B35" s="10" t="s">
        <v>104</v>
      </c>
      <c r="C35" s="4">
        <v>6</v>
      </c>
      <c r="D35" s="4" t="s">
        <v>3</v>
      </c>
      <c r="E35" s="8">
        <v>0</v>
      </c>
      <c r="F35" s="8">
        <v>0</v>
      </c>
      <c r="G35" s="8">
        <f t="shared" si="2"/>
        <v>0</v>
      </c>
      <c r="H35" s="9">
        <f t="shared" si="3"/>
        <v>0</v>
      </c>
    </row>
    <row r="36" spans="1:11" ht="21" customHeight="1" x14ac:dyDescent="0.55000000000000004">
      <c r="A36" s="7" t="s">
        <v>93</v>
      </c>
      <c r="B36" s="10" t="s">
        <v>75</v>
      </c>
      <c r="C36" s="4">
        <v>2</v>
      </c>
      <c r="D36" s="4" t="s">
        <v>3</v>
      </c>
      <c r="E36" s="8">
        <v>0</v>
      </c>
      <c r="F36" s="8">
        <v>0</v>
      </c>
      <c r="G36" s="8">
        <f t="shared" si="2"/>
        <v>0</v>
      </c>
      <c r="H36" s="9">
        <f t="shared" si="3"/>
        <v>0</v>
      </c>
    </row>
    <row r="37" spans="1:11" ht="21" customHeight="1" x14ac:dyDescent="0.55000000000000004">
      <c r="A37" s="7" t="s">
        <v>94</v>
      </c>
      <c r="B37" s="10" t="s">
        <v>77</v>
      </c>
      <c r="C37" s="4">
        <v>28</v>
      </c>
      <c r="D37" s="4" t="s">
        <v>3</v>
      </c>
      <c r="E37" s="8">
        <v>0</v>
      </c>
      <c r="F37" s="8">
        <v>0</v>
      </c>
      <c r="G37" s="8">
        <f t="shared" si="2"/>
        <v>0</v>
      </c>
      <c r="H37" s="9">
        <f t="shared" si="3"/>
        <v>0</v>
      </c>
      <c r="K37" s="6"/>
    </row>
    <row r="38" spans="1:11" ht="21" customHeight="1" x14ac:dyDescent="0.55000000000000004">
      <c r="A38" s="7" t="s">
        <v>95</v>
      </c>
      <c r="B38" s="10" t="s">
        <v>78</v>
      </c>
      <c r="C38" s="4">
        <v>28</v>
      </c>
      <c r="D38" s="4" t="s">
        <v>3</v>
      </c>
      <c r="E38" s="8">
        <v>0</v>
      </c>
      <c r="F38" s="8">
        <v>0</v>
      </c>
      <c r="G38" s="8">
        <f t="shared" si="2"/>
        <v>0</v>
      </c>
      <c r="H38" s="9">
        <f t="shared" si="3"/>
        <v>0</v>
      </c>
      <c r="K38" s="6"/>
    </row>
    <row r="39" spans="1:11" ht="21" customHeight="1" x14ac:dyDescent="0.55000000000000004">
      <c r="A39" s="7" t="s">
        <v>96</v>
      </c>
      <c r="B39" s="10" t="s">
        <v>84</v>
      </c>
      <c r="C39" s="4">
        <v>11</v>
      </c>
      <c r="D39" s="4" t="s">
        <v>3</v>
      </c>
      <c r="E39" s="8">
        <v>0</v>
      </c>
      <c r="F39" s="8">
        <v>0</v>
      </c>
      <c r="G39" s="8">
        <f t="shared" si="2"/>
        <v>0</v>
      </c>
      <c r="H39" s="9">
        <f t="shared" si="3"/>
        <v>0</v>
      </c>
    </row>
    <row r="40" spans="1:11" ht="21" customHeight="1" x14ac:dyDescent="0.55000000000000004">
      <c r="A40" s="7" t="s">
        <v>97</v>
      </c>
      <c r="B40" s="10" t="s">
        <v>85</v>
      </c>
      <c r="C40" s="4">
        <v>11</v>
      </c>
      <c r="D40" s="4" t="s">
        <v>3</v>
      </c>
      <c r="E40" s="8">
        <v>0</v>
      </c>
      <c r="F40" s="8">
        <v>0</v>
      </c>
      <c r="G40" s="8">
        <f t="shared" si="2"/>
        <v>0</v>
      </c>
      <c r="H40" s="9">
        <f t="shared" si="3"/>
        <v>0</v>
      </c>
    </row>
    <row r="41" spans="1:11" ht="21" customHeight="1" x14ac:dyDescent="0.55000000000000004">
      <c r="A41" s="7" t="s">
        <v>98</v>
      </c>
      <c r="B41" s="10" t="s">
        <v>86</v>
      </c>
      <c r="C41" s="4">
        <v>7</v>
      </c>
      <c r="D41" s="4" t="s">
        <v>3</v>
      </c>
      <c r="E41" s="8">
        <v>0</v>
      </c>
      <c r="F41" s="8">
        <v>0</v>
      </c>
      <c r="G41" s="8">
        <f t="shared" si="2"/>
        <v>0</v>
      </c>
      <c r="H41" s="9">
        <f t="shared" si="3"/>
        <v>0</v>
      </c>
    </row>
    <row r="42" spans="1:11" ht="21" customHeight="1" x14ac:dyDescent="0.55000000000000004">
      <c r="A42" s="7" t="s">
        <v>99</v>
      </c>
      <c r="B42" s="10" t="s">
        <v>87</v>
      </c>
      <c r="C42" s="4">
        <v>7</v>
      </c>
      <c r="D42" s="4" t="s">
        <v>3</v>
      </c>
      <c r="E42" s="8">
        <v>0</v>
      </c>
      <c r="F42" s="8">
        <v>0</v>
      </c>
      <c r="G42" s="8">
        <f t="shared" si="2"/>
        <v>0</v>
      </c>
      <c r="H42" s="9">
        <f t="shared" si="3"/>
        <v>0</v>
      </c>
    </row>
    <row r="43" spans="1:11" ht="19.899999999999999" customHeight="1" x14ac:dyDescent="0.55000000000000004">
      <c r="A43" s="7" t="s">
        <v>100</v>
      </c>
      <c r="B43" s="20" t="s">
        <v>48</v>
      </c>
      <c r="C43" s="18">
        <v>1</v>
      </c>
      <c r="D43" s="19" t="s">
        <v>3</v>
      </c>
      <c r="E43" s="8">
        <v>0</v>
      </c>
      <c r="F43" s="8">
        <v>0</v>
      </c>
      <c r="G43" s="8">
        <f t="shared" si="2"/>
        <v>0</v>
      </c>
      <c r="H43" s="9">
        <f t="shared" si="3"/>
        <v>0</v>
      </c>
    </row>
    <row r="44" spans="1:11" ht="21" customHeight="1" x14ac:dyDescent="0.55000000000000004">
      <c r="A44" s="7" t="s">
        <v>101</v>
      </c>
      <c r="B44" s="10" t="s">
        <v>49</v>
      </c>
      <c r="C44" s="12">
        <v>1</v>
      </c>
      <c r="D44" s="19" t="s">
        <v>2</v>
      </c>
      <c r="E44" s="8">
        <v>0</v>
      </c>
      <c r="F44" s="8">
        <v>0</v>
      </c>
      <c r="G44" s="8">
        <f t="shared" si="2"/>
        <v>0</v>
      </c>
      <c r="H44" s="9">
        <f t="shared" si="3"/>
        <v>0</v>
      </c>
      <c r="K44" s="6"/>
    </row>
    <row r="45" spans="1:11" ht="21" customHeight="1" x14ac:dyDescent="0.55000000000000004">
      <c r="A45" s="7" t="s">
        <v>102</v>
      </c>
      <c r="B45" s="10" t="s">
        <v>89</v>
      </c>
      <c r="C45" s="12">
        <v>1</v>
      </c>
      <c r="D45" s="19" t="s">
        <v>2</v>
      </c>
      <c r="E45" s="8">
        <v>0</v>
      </c>
      <c r="F45" s="8">
        <v>0</v>
      </c>
      <c r="G45" s="8">
        <f>E45+F45</f>
        <v>0</v>
      </c>
      <c r="H45" s="9">
        <f>+G45*C45</f>
        <v>0</v>
      </c>
      <c r="K45" s="6"/>
    </row>
    <row r="46" spans="1:11" ht="21" customHeight="1" thickBot="1" x14ac:dyDescent="0.6">
      <c r="A46" s="23" t="s">
        <v>112</v>
      </c>
      <c r="B46" s="24" t="s">
        <v>113</v>
      </c>
      <c r="C46" s="12">
        <v>50</v>
      </c>
      <c r="D46" s="19" t="s">
        <v>111</v>
      </c>
      <c r="E46" s="8">
        <v>0</v>
      </c>
      <c r="F46" s="8">
        <v>0</v>
      </c>
      <c r="G46" s="8">
        <f>E46+F46</f>
        <v>0</v>
      </c>
      <c r="H46" s="9">
        <f>+G46*C46</f>
        <v>0</v>
      </c>
      <c r="K46" s="6"/>
    </row>
    <row r="47" spans="1:11" ht="21" customHeight="1" thickTop="1" thickBot="1" x14ac:dyDescent="0.6">
      <c r="A47" s="32" t="s">
        <v>42</v>
      </c>
      <c r="B47" s="33"/>
      <c r="C47" s="33"/>
      <c r="D47" s="33"/>
      <c r="E47" s="34"/>
      <c r="F47" s="34"/>
      <c r="G47" s="34"/>
      <c r="H47" s="17">
        <f>SUM(H19:H46)</f>
        <v>0</v>
      </c>
      <c r="K47" s="6"/>
    </row>
    <row r="48" spans="1:11" ht="21" customHeight="1" thickTop="1" thickBot="1" x14ac:dyDescent="0.6">
      <c r="A48" s="29" t="s">
        <v>53</v>
      </c>
      <c r="B48" s="30"/>
      <c r="C48" s="30"/>
      <c r="D48" s="30"/>
      <c r="E48" s="30"/>
      <c r="F48" s="30"/>
      <c r="G48" s="30"/>
      <c r="H48" s="31"/>
      <c r="K48" s="6"/>
    </row>
    <row r="49" spans="1:11" ht="21" customHeight="1" thickTop="1" x14ac:dyDescent="0.55000000000000004">
      <c r="A49" s="7" t="s">
        <v>44</v>
      </c>
      <c r="B49" s="10" t="s">
        <v>34</v>
      </c>
      <c r="C49" s="4">
        <v>4</v>
      </c>
      <c r="D49" s="4" t="s">
        <v>3</v>
      </c>
      <c r="E49" s="8">
        <v>0</v>
      </c>
      <c r="F49" s="8">
        <v>0</v>
      </c>
      <c r="G49" s="8">
        <f>E49+F49</f>
        <v>0</v>
      </c>
      <c r="H49" s="9">
        <f>C49*G49</f>
        <v>0</v>
      </c>
      <c r="K49" s="6"/>
    </row>
    <row r="50" spans="1:11" ht="21" customHeight="1" x14ac:dyDescent="0.55000000000000004">
      <c r="A50" s="7" t="s">
        <v>45</v>
      </c>
      <c r="B50" s="3" t="s">
        <v>65</v>
      </c>
      <c r="C50" s="4">
        <v>278</v>
      </c>
      <c r="D50" s="4" t="s">
        <v>36</v>
      </c>
      <c r="E50" s="8">
        <v>0</v>
      </c>
      <c r="F50" s="8">
        <v>0</v>
      </c>
      <c r="G50" s="8">
        <f>E50+F50</f>
        <v>0</v>
      </c>
      <c r="H50" s="9">
        <f>C50*G50</f>
        <v>0</v>
      </c>
      <c r="K50" s="6"/>
    </row>
    <row r="51" spans="1:11" ht="21" customHeight="1" x14ac:dyDescent="0.55000000000000004">
      <c r="A51" s="7" t="s">
        <v>46</v>
      </c>
      <c r="B51" s="3" t="s">
        <v>28</v>
      </c>
      <c r="C51" s="4">
        <v>4</v>
      </c>
      <c r="D51" s="4" t="s">
        <v>3</v>
      </c>
      <c r="E51" s="8">
        <v>0</v>
      </c>
      <c r="F51" s="8">
        <v>0</v>
      </c>
      <c r="G51" s="8">
        <f t="shared" ref="G51:G63" si="4">E51+F51</f>
        <v>0</v>
      </c>
      <c r="H51" s="9">
        <f t="shared" ref="H51:H63" si="5">C51*G51</f>
        <v>0</v>
      </c>
      <c r="K51" s="6"/>
    </row>
    <row r="52" spans="1:11" ht="21" customHeight="1" x14ac:dyDescent="0.55000000000000004">
      <c r="A52" s="7" t="s">
        <v>47</v>
      </c>
      <c r="B52" s="3" t="s">
        <v>67</v>
      </c>
      <c r="C52" s="4">
        <v>4</v>
      </c>
      <c r="D52" s="4" t="s">
        <v>3</v>
      </c>
      <c r="E52" s="8">
        <v>0</v>
      </c>
      <c r="F52" s="8">
        <v>0</v>
      </c>
      <c r="G52" s="8">
        <f t="shared" si="4"/>
        <v>0</v>
      </c>
      <c r="H52" s="9">
        <f t="shared" si="5"/>
        <v>0</v>
      </c>
      <c r="K52" s="6"/>
    </row>
    <row r="53" spans="1:11" ht="21" customHeight="1" x14ac:dyDescent="0.55000000000000004">
      <c r="A53" s="7" t="s">
        <v>57</v>
      </c>
      <c r="B53" s="3" t="s">
        <v>29</v>
      </c>
      <c r="C53" s="11">
        <f>_xlfn.CEILING.MATH(120*1.05+4*10,50)</f>
        <v>200</v>
      </c>
      <c r="D53" s="4" t="s">
        <v>4</v>
      </c>
      <c r="E53" s="8">
        <v>0</v>
      </c>
      <c r="F53" s="8">
        <v>0</v>
      </c>
      <c r="G53" s="8">
        <f t="shared" si="4"/>
        <v>0</v>
      </c>
      <c r="H53" s="9">
        <f t="shared" si="5"/>
        <v>0</v>
      </c>
      <c r="K53" s="6"/>
    </row>
    <row r="54" spans="1:11" ht="21" customHeight="1" x14ac:dyDescent="0.55000000000000004">
      <c r="A54" s="7" t="s">
        <v>58</v>
      </c>
      <c r="B54" s="3" t="s">
        <v>79</v>
      </c>
      <c r="C54" s="11">
        <f>_xlfn.CEILING.MATH(108*1.05+4*10,50)</f>
        <v>200</v>
      </c>
      <c r="D54" s="4" t="s">
        <v>4</v>
      </c>
      <c r="E54" s="8">
        <v>0</v>
      </c>
      <c r="F54" s="8">
        <v>0</v>
      </c>
      <c r="G54" s="8">
        <f t="shared" si="4"/>
        <v>0</v>
      </c>
      <c r="H54" s="9">
        <f t="shared" si="5"/>
        <v>0</v>
      </c>
      <c r="K54" s="6"/>
    </row>
    <row r="55" spans="1:11" ht="21" customHeight="1" x14ac:dyDescent="0.55000000000000004">
      <c r="A55" s="7" t="s">
        <v>59</v>
      </c>
      <c r="B55" s="3" t="s">
        <v>66</v>
      </c>
      <c r="C55" s="11">
        <f>_xlfn.CEILING.MATH(120*1.05+4*10,50)</f>
        <v>200</v>
      </c>
      <c r="D55" s="4" t="s">
        <v>4</v>
      </c>
      <c r="E55" s="8">
        <v>0</v>
      </c>
      <c r="F55" s="8">
        <v>0</v>
      </c>
      <c r="G55" s="8">
        <f t="shared" si="4"/>
        <v>0</v>
      </c>
      <c r="H55" s="9">
        <f t="shared" si="5"/>
        <v>0</v>
      </c>
      <c r="K55" s="6"/>
    </row>
    <row r="56" spans="1:11" ht="21" customHeight="1" x14ac:dyDescent="0.55000000000000004">
      <c r="A56" s="7" t="s">
        <v>60</v>
      </c>
      <c r="B56" s="3" t="s">
        <v>54</v>
      </c>
      <c r="C56" s="11">
        <v>4</v>
      </c>
      <c r="D56" s="4" t="s">
        <v>3</v>
      </c>
      <c r="E56" s="8">
        <v>0</v>
      </c>
      <c r="F56" s="8">
        <v>0</v>
      </c>
      <c r="G56" s="8">
        <f t="shared" si="4"/>
        <v>0</v>
      </c>
      <c r="H56" s="9">
        <f t="shared" si="5"/>
        <v>0</v>
      </c>
      <c r="K56" s="6"/>
    </row>
    <row r="57" spans="1:11" ht="21" customHeight="1" x14ac:dyDescent="0.55000000000000004">
      <c r="A57" s="7" t="s">
        <v>61</v>
      </c>
      <c r="B57" s="3" t="s">
        <v>80</v>
      </c>
      <c r="C57" s="11">
        <v>4</v>
      </c>
      <c r="D57" s="4" t="s">
        <v>3</v>
      </c>
      <c r="E57" s="8">
        <v>0</v>
      </c>
      <c r="F57" s="8">
        <v>0</v>
      </c>
      <c r="G57" s="8">
        <f t="shared" si="4"/>
        <v>0</v>
      </c>
      <c r="H57" s="9">
        <f t="shared" si="5"/>
        <v>0</v>
      </c>
      <c r="K57" s="6"/>
    </row>
    <row r="58" spans="1:11" ht="21" customHeight="1" x14ac:dyDescent="0.55000000000000004">
      <c r="A58" s="7" t="s">
        <v>62</v>
      </c>
      <c r="B58" s="3" t="s">
        <v>55</v>
      </c>
      <c r="C58" s="11">
        <v>4</v>
      </c>
      <c r="D58" s="4" t="s">
        <v>3</v>
      </c>
      <c r="E58" s="8">
        <v>0</v>
      </c>
      <c r="F58" s="8">
        <v>0</v>
      </c>
      <c r="G58" s="8">
        <f t="shared" si="4"/>
        <v>0</v>
      </c>
      <c r="H58" s="9">
        <f t="shared" si="5"/>
        <v>0</v>
      </c>
      <c r="K58" s="6"/>
    </row>
    <row r="59" spans="1:11" ht="21" customHeight="1" x14ac:dyDescent="0.55000000000000004">
      <c r="A59" s="7" t="s">
        <v>63</v>
      </c>
      <c r="B59" s="3" t="s">
        <v>77</v>
      </c>
      <c r="C59" s="11">
        <v>4</v>
      </c>
      <c r="D59" s="4" t="s">
        <v>3</v>
      </c>
      <c r="E59" s="8">
        <v>0</v>
      </c>
      <c r="F59" s="8">
        <v>0</v>
      </c>
      <c r="G59" s="8">
        <f t="shared" si="4"/>
        <v>0</v>
      </c>
      <c r="H59" s="9">
        <f t="shared" si="5"/>
        <v>0</v>
      </c>
      <c r="K59" s="6"/>
    </row>
    <row r="60" spans="1:11" ht="21" customHeight="1" x14ac:dyDescent="0.55000000000000004">
      <c r="A60" s="7" t="s">
        <v>64</v>
      </c>
      <c r="B60" s="3" t="s">
        <v>78</v>
      </c>
      <c r="C60" s="11">
        <v>4</v>
      </c>
      <c r="D60" s="4" t="s">
        <v>3</v>
      </c>
      <c r="E60" s="8">
        <v>0</v>
      </c>
      <c r="F60" s="8">
        <v>0</v>
      </c>
      <c r="G60" s="8">
        <f t="shared" si="4"/>
        <v>0</v>
      </c>
      <c r="H60" s="9">
        <f t="shared" si="5"/>
        <v>0</v>
      </c>
      <c r="K60" s="6"/>
    </row>
    <row r="61" spans="1:11" ht="21" customHeight="1" x14ac:dyDescent="0.55000000000000004">
      <c r="A61" s="7" t="s">
        <v>73</v>
      </c>
      <c r="B61" s="3" t="s">
        <v>56</v>
      </c>
      <c r="C61" s="11">
        <v>4</v>
      </c>
      <c r="D61" s="4" t="s">
        <v>3</v>
      </c>
      <c r="E61" s="8">
        <v>0</v>
      </c>
      <c r="F61" s="8">
        <v>0</v>
      </c>
      <c r="G61" s="8">
        <f t="shared" si="4"/>
        <v>0</v>
      </c>
      <c r="H61" s="9">
        <f t="shared" si="5"/>
        <v>0</v>
      </c>
      <c r="K61" s="6"/>
    </row>
    <row r="62" spans="1:11" ht="21" customHeight="1" x14ac:dyDescent="0.55000000000000004">
      <c r="A62" s="7" t="s">
        <v>81</v>
      </c>
      <c r="B62" s="3" t="s">
        <v>103</v>
      </c>
      <c r="C62" s="4">
        <v>4</v>
      </c>
      <c r="D62" s="4" t="s">
        <v>3</v>
      </c>
      <c r="E62" s="8">
        <v>0</v>
      </c>
      <c r="F62" s="8">
        <v>0</v>
      </c>
      <c r="G62" s="8">
        <f t="shared" si="4"/>
        <v>0</v>
      </c>
      <c r="H62" s="9">
        <f t="shared" si="5"/>
        <v>0</v>
      </c>
      <c r="K62" s="6"/>
    </row>
    <row r="63" spans="1:11" ht="21" customHeight="1" x14ac:dyDescent="0.55000000000000004">
      <c r="A63" s="7" t="s">
        <v>88</v>
      </c>
      <c r="B63" s="10" t="s">
        <v>49</v>
      </c>
      <c r="C63" s="12">
        <v>1</v>
      </c>
      <c r="D63" s="19" t="s">
        <v>2</v>
      </c>
      <c r="E63" s="8">
        <v>0</v>
      </c>
      <c r="F63" s="8">
        <v>0</v>
      </c>
      <c r="G63" s="8">
        <f t="shared" si="4"/>
        <v>0</v>
      </c>
      <c r="H63" s="9">
        <f t="shared" si="5"/>
        <v>0</v>
      </c>
      <c r="K63" s="6"/>
    </row>
    <row r="64" spans="1:11" ht="21" customHeight="1" thickBot="1" x14ac:dyDescent="0.6">
      <c r="A64" s="7" t="s">
        <v>90</v>
      </c>
      <c r="B64" s="10" t="s">
        <v>89</v>
      </c>
      <c r="C64" s="12">
        <v>1</v>
      </c>
      <c r="D64" s="19" t="s">
        <v>2</v>
      </c>
      <c r="E64" s="8">
        <v>0</v>
      </c>
      <c r="F64" s="8">
        <v>0</v>
      </c>
      <c r="G64" s="8">
        <f>E64+F64</f>
        <v>0</v>
      </c>
      <c r="H64" s="9">
        <f>C64*G64</f>
        <v>0</v>
      </c>
      <c r="K64" s="6"/>
    </row>
    <row r="65" spans="1:11" ht="21" customHeight="1" thickTop="1" thickBot="1" x14ac:dyDescent="0.6">
      <c r="A65" s="32" t="s">
        <v>42</v>
      </c>
      <c r="B65" s="33"/>
      <c r="C65" s="33"/>
      <c r="D65" s="33"/>
      <c r="E65" s="34"/>
      <c r="F65" s="34"/>
      <c r="G65" s="34"/>
      <c r="H65" s="17">
        <f>SUM(H49:H64)</f>
        <v>0</v>
      </c>
      <c r="K65" s="6"/>
    </row>
    <row r="66" spans="1:11" ht="21" customHeight="1" thickTop="1" thickBot="1" x14ac:dyDescent="0.6">
      <c r="A66" s="35" t="s">
        <v>9</v>
      </c>
      <c r="B66" s="36"/>
      <c r="C66" s="36"/>
      <c r="D66" s="36"/>
      <c r="E66" s="36"/>
      <c r="F66" s="36"/>
      <c r="G66" s="37"/>
      <c r="H66" s="5">
        <f>H17+H47+H65</f>
        <v>0</v>
      </c>
    </row>
    <row r="67" spans="1:11" ht="14.7" thickTop="1" x14ac:dyDescent="0.55000000000000004">
      <c r="H67" s="1"/>
    </row>
    <row r="68" spans="1:11" x14ac:dyDescent="0.55000000000000004">
      <c r="C68" s="1"/>
      <c r="H68" s="1"/>
    </row>
    <row r="69" spans="1:11" x14ac:dyDescent="0.55000000000000004">
      <c r="B69" s="25" t="s">
        <v>114</v>
      </c>
      <c r="C69" s="26"/>
      <c r="D69" s="26"/>
    </row>
    <row r="70" spans="1:11" ht="13.5" customHeight="1" x14ac:dyDescent="0.55000000000000004">
      <c r="B70" s="25"/>
    </row>
    <row r="71" spans="1:11" x14ac:dyDescent="0.55000000000000004">
      <c r="B71" s="25" t="s">
        <v>115</v>
      </c>
      <c r="C71" s="26"/>
      <c r="D71" s="26"/>
    </row>
    <row r="72" spans="1:11" x14ac:dyDescent="0.55000000000000004">
      <c r="B72" s="27" t="s">
        <v>116</v>
      </c>
    </row>
  </sheetData>
  <mergeCells count="13">
    <mergeCell ref="A2:H2"/>
    <mergeCell ref="A48:H48"/>
    <mergeCell ref="A65:G65"/>
    <mergeCell ref="A66:G66"/>
    <mergeCell ref="A1:H1"/>
    <mergeCell ref="A3:H3"/>
    <mergeCell ref="A4:H4"/>
    <mergeCell ref="A5:H5"/>
    <mergeCell ref="A7:H7"/>
    <mergeCell ref="A8:H8"/>
    <mergeCell ref="A17:G17"/>
    <mergeCell ref="A18:H18"/>
    <mergeCell ref="A47:G47"/>
  </mergeCells>
  <phoneticPr fontId="3" type="noConversion"/>
  <printOptions horizontalCentered="1"/>
  <pageMargins left="0.7" right="0.7" top="0.53" bottom="0.53030303030303005" header="0.3" footer="0.3"/>
  <pageSetup scale="62" fitToHeight="2" orientation="portrait" r:id="rId1"/>
  <headerFooter>
    <oddFooter xml:space="preserve">&amp;C&amp;"Arial,Bold"
&amp;R
</oddFooter>
  </headerFooter>
  <rowBreaks count="1" manualBreakCount="1">
    <brk id="4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3bf768-148d-4c9b-9769-4721b56d05fd" xsi:nil="true"/>
    <lcf76f155ced4ddcb4097134ff3c332f xmlns="d572dae7-7af2-491a-8ea4-d8c614d870e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524FA53F73C4B8ACA7402A375A96E" ma:contentTypeVersion="18" ma:contentTypeDescription="Create a new document." ma:contentTypeScope="" ma:versionID="c1bc4cfeea169754283e814e084fa853">
  <xsd:schema xmlns:xsd="http://www.w3.org/2001/XMLSchema" xmlns:xs="http://www.w3.org/2001/XMLSchema" xmlns:p="http://schemas.microsoft.com/office/2006/metadata/properties" xmlns:ns2="d572dae7-7af2-491a-8ea4-d8c614d870ef" xmlns:ns3="ada9141a-3278-4273-a94d-4338ddb18e9a" xmlns:ns4="df2394ea-9f4d-4f6b-a09a-e9a45c5bf481" xmlns:ns5="613bf768-148d-4c9b-9769-4721b56d05fd" targetNamespace="http://schemas.microsoft.com/office/2006/metadata/properties" ma:root="true" ma:fieldsID="a5d99a2adf52375f2bb021717041569b" ns2:_="" ns3:_="" ns4:_="" ns5:_="">
    <xsd:import namespace="d572dae7-7af2-491a-8ea4-d8c614d870ef"/>
    <xsd:import namespace="ada9141a-3278-4273-a94d-4338ddb18e9a"/>
    <xsd:import namespace="df2394ea-9f4d-4f6b-a09a-e9a45c5bf481"/>
    <xsd:import namespace="613bf768-148d-4c9b-9769-4721b56d05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4:SharedWithDetails" minOccurs="0"/>
                <xsd:element ref="ns2:MediaLengthInSeconds" minOccurs="0"/>
                <xsd:element ref="ns2:lcf76f155ced4ddcb4097134ff3c332f" minOccurs="0"/>
                <xsd:element ref="ns5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72dae7-7af2-491a-8ea4-d8c614d870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9b664f5-d490-4bf4-b541-e9ffae6b78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9141a-3278-4273-a94d-4338ddb18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394ea-9f4d-4f6b-a09a-e9a45c5bf481" elementFormDefault="qualified">
    <xsd:import namespace="http://schemas.microsoft.com/office/2006/documentManagement/types"/>
    <xsd:import namespace="http://schemas.microsoft.com/office/infopath/2007/PartnerControls"/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bf768-148d-4c9b-9769-4721b56d05f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5a3170c-7f47-464d-8dcc-bc258b905085}" ma:internalName="TaxCatchAll" ma:showField="CatchAllData" ma:web="613bf768-148d-4c9b-9769-4721b56d05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43667D-4D30-4CA9-8759-B353D33B94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83A55E-0BC7-4141-B3A2-6A0723B5B5FC}">
  <ds:schemaRefs>
    <ds:schemaRef ds:uri="http://schemas.microsoft.com/office/2006/metadata/properties"/>
    <ds:schemaRef ds:uri="http://schemas.microsoft.com/office/infopath/2007/PartnerControls"/>
    <ds:schemaRef ds:uri="613bf768-148d-4c9b-9769-4721b56d05fd"/>
    <ds:schemaRef ds:uri="d572dae7-7af2-491a-8ea4-d8c614d870ef"/>
  </ds:schemaRefs>
</ds:datastoreItem>
</file>

<file path=customXml/itemProps3.xml><?xml version="1.0" encoding="utf-8"?>
<ds:datastoreItem xmlns:ds="http://schemas.openxmlformats.org/officeDocument/2006/customXml" ds:itemID="{A70814D5-0527-40D5-A023-A9735A9C5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72dae7-7af2-491a-8ea4-d8c614d870ef"/>
    <ds:schemaRef ds:uri="ada9141a-3278-4273-a94d-4338ddb18e9a"/>
    <ds:schemaRef ds:uri="df2394ea-9f4d-4f6b-a09a-e9a45c5bf481"/>
    <ds:schemaRef ds:uri="613bf768-148d-4c9b-9769-4721b56d05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SWACO FCSL 2026 GCCS</vt:lpstr>
      <vt:lpstr>'SWACO FCSL 2026 GCCS'!Print_Area</vt:lpstr>
      <vt:lpstr>'SWACO FCSL 2026 GCCS'!Print_Titles</vt:lpstr>
    </vt:vector>
  </TitlesOfParts>
  <Company>Cornerstone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Peter.Larson</dc:creator>
  <cp:lastModifiedBy>Barbara Colebank</cp:lastModifiedBy>
  <cp:lastPrinted>2026-06-03T21:16:18Z</cp:lastPrinted>
  <dcterms:created xsi:type="dcterms:W3CDTF">2010-06-16T15:34:01Z</dcterms:created>
  <dcterms:modified xsi:type="dcterms:W3CDTF">2026-06-04T21:05:21Z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0x01010083B524FA53F73C4B8ACA7402A375A96E</vt:lpwstr>
  </property>
  <property fmtid="{D5CDD505-2E9C-101B-9397-08002B2CF9AE}" pid="3" name="MediaServiceImageTags">
    <vt:lpwstr/>
  </property>
</Properties>
</file>